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2720" windowHeight="21420" activeTab="0"/>
  </bookViews>
  <sheets>
    <sheet name="croisexobts.xls" sheetId="1" r:id="rId1"/>
    <sheet name="thiamineries" sheetId="2" r:id="rId2"/>
  </sheets>
  <definedNames>
    <definedName name="DATABASE">'croisexobts.xls'!$B$4:$D$23</definedName>
    <definedName name="ordonnée">'croisexobts.xls'!$C$28</definedName>
    <definedName name="pente">'croisexobts.xls'!$B$27</definedName>
    <definedName name="x">'croisexobts.xls'!$A$3:$A$26</definedName>
    <definedName name="y">'croisexobts.xls'!$C$3:$C$27</definedName>
    <definedName name="_xlnm.Print_Area" localSheetId="0">'croisexobts.xls'!$A$1:$I$41</definedName>
  </definedNames>
  <calcPr fullCalcOnLoad="1"/>
</workbook>
</file>

<file path=xl/sharedStrings.xml><?xml version="1.0" encoding="utf-8"?>
<sst xmlns="http://schemas.openxmlformats.org/spreadsheetml/2006/main" count="26" uniqueCount="24">
  <si>
    <t>exemple de croissance avec calculs …</t>
  </si>
  <si>
    <t>dates</t>
  </si>
  <si>
    <t>log</t>
  </si>
  <si>
    <t>droite théorique</t>
  </si>
  <si>
    <t>r2</t>
  </si>
  <si>
    <t>x sur la droite y=ax+b tel que y = C4</t>
  </si>
  <si>
    <t>heures</t>
  </si>
  <si>
    <t>minutes</t>
  </si>
  <si>
    <t>taux de croissance</t>
  </si>
  <si>
    <t>générations par heure</t>
  </si>
  <si>
    <t>vitesse spécifique de croissance</t>
  </si>
  <si>
    <t>par heure</t>
  </si>
  <si>
    <t>pente</t>
  </si>
  <si>
    <t>ordonnée</t>
  </si>
  <si>
    <t>r=0,6</t>
  </si>
  <si>
    <t>r=2,8</t>
  </si>
  <si>
    <t>durée de latence</t>
  </si>
  <si>
    <t>durée de génération</t>
  </si>
  <si>
    <t>(pente)</t>
  </si>
  <si>
    <t>(G)</t>
  </si>
  <si>
    <t xml:space="preserve">(r) </t>
  </si>
  <si>
    <t>µmax de la souche en générations par heure</t>
  </si>
  <si>
    <t>Concentration en thiamine en ng/L</t>
  </si>
  <si>
    <r>
      <t>c en bact/cm</t>
    </r>
    <r>
      <rPr>
        <vertAlign val="superscript"/>
        <sz val="10"/>
        <rFont val="Arial"/>
        <family val="0"/>
      </rPr>
      <t>3</t>
    </r>
  </si>
</sst>
</file>

<file path=xl/styles.xml><?xml version="1.0" encoding="utf-8"?>
<styleSheet xmlns="http://schemas.openxmlformats.org/spreadsheetml/2006/main">
  <numFmts count="3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d/m/yy"/>
    <numFmt numFmtId="181" formatCode="d/m/yy\ h:mm"/>
    <numFmt numFmtId="182" formatCode="0.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Helv"/>
      <family val="0"/>
    </font>
    <font>
      <sz val="16.5"/>
      <name val="FrutigerRom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 Black"/>
      <family val="0"/>
    </font>
    <font>
      <sz val="10"/>
      <name val="Times New Roman"/>
      <family val="1"/>
    </font>
    <font>
      <sz val="8"/>
      <name val="Arial Narrow"/>
      <family val="0"/>
    </font>
    <font>
      <sz val="10.25"/>
      <name val="Arial Narrow"/>
      <family val="0"/>
    </font>
    <font>
      <sz val="20"/>
      <name val="Arial Black"/>
      <family val="0"/>
    </font>
    <font>
      <b/>
      <sz val="10.25"/>
      <name val="Arial Narrow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11.75"/>
      <name val="Arial"/>
      <family val="0"/>
    </font>
    <font>
      <sz val="9.75"/>
      <name val="Arial"/>
      <family val="0"/>
    </font>
    <font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183" fontId="6" fillId="0" borderId="4" xfId="0" applyNumberFormat="1" applyFont="1" applyBorder="1" applyAlignment="1">
      <alignment/>
    </xf>
    <xf numFmtId="0" fontId="8" fillId="2" borderId="4" xfId="0" applyFont="1" applyFill="1" applyBorder="1" applyAlignment="1">
      <alignment/>
    </xf>
    <xf numFmtId="2" fontId="8" fillId="2" borderId="4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2" fontId="6" fillId="2" borderId="7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2" fontId="6" fillId="2" borderId="9" xfId="0" applyNumberFormat="1" applyFont="1" applyFill="1" applyBorder="1" applyAlignment="1">
      <alignment/>
    </xf>
    <xf numFmtId="2" fontId="6" fillId="3" borderId="4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3" borderId="8" xfId="0" applyNumberFormat="1" applyFont="1" applyFill="1" applyBorder="1" applyAlignment="1">
      <alignment/>
    </xf>
    <xf numFmtId="2" fontId="6" fillId="3" borderId="10" xfId="0" applyNumberFormat="1" applyFont="1" applyFill="1" applyBorder="1" applyAlignment="1">
      <alignment/>
    </xf>
    <xf numFmtId="2" fontId="6" fillId="3" borderId="9" xfId="0" applyNumberFormat="1" applyFont="1" applyFill="1" applyBorder="1" applyAlignment="1">
      <alignment/>
    </xf>
    <xf numFmtId="183" fontId="6" fillId="3" borderId="11" xfId="0" applyNumberFormat="1" applyFont="1" applyFill="1" applyBorder="1" applyAlignment="1">
      <alignment/>
    </xf>
    <xf numFmtId="2" fontId="6" fillId="3" borderId="11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182" fontId="6" fillId="3" borderId="4" xfId="0" applyNumberFormat="1" applyFont="1" applyFill="1" applyBorder="1" applyAlignment="1">
      <alignment/>
    </xf>
    <xf numFmtId="2" fontId="6" fillId="0" borderId="3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9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1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right"/>
    </xf>
    <xf numFmtId="182" fontId="6" fillId="3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1" fontId="10" fillId="0" borderId="9" xfId="0" applyNumberFormat="1" applyFont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188" fontId="6" fillId="3" borderId="4" xfId="0" applyNumberFormat="1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/>
    </xf>
    <xf numFmtId="0" fontId="6" fillId="4" borderId="0" xfId="0" applyFont="1" applyFill="1" applyAlignment="1">
      <alignment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'croisexobts.xls'!$A$4:$A$24</c:f>
              <c:numCache/>
            </c:numRef>
          </c:xVal>
          <c:yVal>
            <c:numRef>
              <c:f>'croisexobts.xls'!$C$4:$C$24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'croisexobts.xls'!$A$4:$A$24</c:f>
              <c:numCache/>
            </c:numRef>
          </c:xVal>
          <c:yVal>
            <c:numRef>
              <c:f>'croisexobts.xls'!$D$4:$D$24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'croisexobts.xls'!$A$4:$A$24</c:f>
              <c:numCache/>
            </c:numRef>
          </c:xVal>
          <c:yVal>
            <c:numRef>
              <c:f>'croisexobts.xls'!$E$4:$E$24</c:f>
              <c:numCache/>
            </c:numRef>
          </c:yVal>
          <c:smooth val="0"/>
        </c:ser>
        <c:ser>
          <c:idx val="3"/>
          <c:order val="3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'croisexobts.xls'!$A$4:$A$24</c:f>
              <c:numCache/>
            </c:numRef>
          </c:xVal>
          <c:yVal>
            <c:numRef>
              <c:f>'croisexobts.xls'!$F$4:$F$24</c:f>
              <c:numCache/>
            </c:numRef>
          </c:yVal>
          <c:smooth val="0"/>
        </c:ser>
        <c:axId val="20459016"/>
        <c:axId val="49913417"/>
      </c:scatterChart>
      <c:valAx>
        <c:axId val="20459016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913417"/>
        <c:crosses val="autoZero"/>
        <c:crossBetween val="midCat"/>
        <c:dispUnits/>
      </c:valAx>
      <c:valAx>
        <c:axId val="49913417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45901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425"/>
          <c:w val="0.906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thiamineries!$B$1</c:f>
              <c:strCache>
                <c:ptCount val="1"/>
                <c:pt idx="0">
                  <c:v>?max de la souche en g?n?rations par heure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thiamineries!$A$2:$A$10</c:f>
              <c:numCache/>
            </c:numRef>
          </c:xVal>
          <c:yVal>
            <c:numRef>
              <c:f>thiamineries!$B$2:$B$10</c:f>
              <c:numCache/>
            </c:numRef>
          </c:yVal>
          <c:smooth val="0"/>
        </c:ser>
        <c:axId val="46567570"/>
        <c:axId val="16454947"/>
      </c:scatterChart>
      <c:valAx>
        <c:axId val="4656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Concentration en thiamine (ng/L)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crossBetween val="midCat"/>
        <c:dispUnits/>
      </c:val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?max de la souche en g?n?rations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20884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0.84675</cdr:y>
    </cdr:from>
    <cdr:to>
      <cdr:x>0.82425</cdr:x>
      <cdr:y>0.84775</cdr:y>
    </cdr:to>
    <cdr:sp>
      <cdr:nvSpPr>
        <cdr:cNvPr id="1" name="Line 1"/>
        <cdr:cNvSpPr>
          <a:spLocks/>
        </cdr:cNvSpPr>
      </cdr:nvSpPr>
      <cdr:spPr>
        <a:xfrm>
          <a:off x="476250" y="6562725"/>
          <a:ext cx="4581525" cy="9525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0.54775</cdr:y>
    </cdr:from>
    <cdr:to>
      <cdr:x>0.30025</cdr:x>
      <cdr:y>0.95025</cdr:y>
    </cdr:to>
    <cdr:sp>
      <cdr:nvSpPr>
        <cdr:cNvPr id="2" name="Line 2"/>
        <cdr:cNvSpPr>
          <a:spLocks/>
        </cdr:cNvSpPr>
      </cdr:nvSpPr>
      <cdr:spPr>
        <a:xfrm>
          <a:off x="1838325" y="4238625"/>
          <a:ext cx="0" cy="3124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0.44625</cdr:y>
    </cdr:from>
    <cdr:to>
      <cdr:x>0.982</cdr:x>
      <cdr:y>0.504</cdr:y>
    </cdr:to>
    <cdr:sp>
      <cdr:nvSpPr>
        <cdr:cNvPr id="3" name="AutoShape 3"/>
        <cdr:cNvSpPr>
          <a:spLocks/>
        </cdr:cNvSpPr>
      </cdr:nvSpPr>
      <cdr:spPr>
        <a:xfrm>
          <a:off x="3990975" y="3457575"/>
          <a:ext cx="2028825" cy="447675"/>
        </a:xfrm>
        <a:prstGeom prst="wedgeRectCallout">
          <a:avLst>
            <a:gd name="adj1" fmla="val -70430"/>
            <a:gd name="adj2" fmla="val 2507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en bleu la courbe, en rose, la courbe théorique</a:t>
          </a:r>
        </a:p>
      </cdr:txBody>
    </cdr:sp>
  </cdr:relSizeAnchor>
  <cdr:relSizeAnchor xmlns:cdr="http://schemas.openxmlformats.org/drawingml/2006/chartDrawing">
    <cdr:from>
      <cdr:x>0.12</cdr:x>
      <cdr:y>0.064</cdr:y>
    </cdr:from>
    <cdr:to>
      <cdr:x>0.39675</cdr:x>
      <cdr:y>0.11875</cdr:y>
    </cdr:to>
    <cdr:sp>
      <cdr:nvSpPr>
        <cdr:cNvPr id="4" name="AutoShape 4"/>
        <cdr:cNvSpPr>
          <a:spLocks/>
        </cdr:cNvSpPr>
      </cdr:nvSpPr>
      <cdr:spPr>
        <a:xfrm>
          <a:off x="733425" y="495300"/>
          <a:ext cx="1704975" cy="428625"/>
        </a:xfrm>
        <a:prstGeom prst="wedgeRectCallout">
          <a:avLst>
            <a:gd name="adj1" fmla="val 68597"/>
            <a:gd name="adj2" fmla="val 38285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courbe théorique pour r=2,8
(même durée de latence)</a:t>
          </a:r>
        </a:p>
      </cdr:txBody>
    </cdr:sp>
  </cdr:relSizeAnchor>
  <cdr:relSizeAnchor xmlns:cdr="http://schemas.openxmlformats.org/drawingml/2006/chartDrawing">
    <cdr:from>
      <cdr:x>0.709</cdr:x>
      <cdr:y>0.5735</cdr:y>
    </cdr:from>
    <cdr:to>
      <cdr:x>1</cdr:x>
      <cdr:y>0.6365</cdr:y>
    </cdr:to>
    <cdr:sp>
      <cdr:nvSpPr>
        <cdr:cNvPr id="5" name="AutoShape 5"/>
        <cdr:cNvSpPr>
          <a:spLocks/>
        </cdr:cNvSpPr>
      </cdr:nvSpPr>
      <cdr:spPr>
        <a:xfrm>
          <a:off x="4352925" y="4438650"/>
          <a:ext cx="1790700" cy="485775"/>
        </a:xfrm>
        <a:prstGeom prst="wedgeRectCallout">
          <a:avLst>
            <a:gd name="adj1" fmla="val 388"/>
            <a:gd name="adj2" fmla="val 21985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courbe théorique pour r=0,6 (même durée de latence)</a:t>
          </a:r>
        </a:p>
      </cdr:txBody>
    </cdr:sp>
  </cdr:relSizeAnchor>
  <cdr:relSizeAnchor xmlns:cdr="http://schemas.openxmlformats.org/drawingml/2006/chartDrawing">
    <cdr:from>
      <cdr:x>0.66975</cdr:x>
      <cdr:y>0.89425</cdr:y>
    </cdr:from>
    <cdr:to>
      <cdr:x>1</cdr:x>
      <cdr:y>0.9245</cdr:y>
    </cdr:to>
    <cdr:sp>
      <cdr:nvSpPr>
        <cdr:cNvPr id="6" name="AutoShape 6"/>
        <cdr:cNvSpPr>
          <a:spLocks/>
        </cdr:cNvSpPr>
      </cdr:nvSpPr>
      <cdr:spPr>
        <a:xfrm>
          <a:off x="4105275" y="6924675"/>
          <a:ext cx="2028825" cy="238125"/>
        </a:xfrm>
        <a:prstGeom prst="wedgeRectCallout">
          <a:avLst>
            <a:gd name="adj1" fmla="val -32435"/>
            <a:gd name="adj2" fmla="val -18696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droite log(N) = log(No)</a:t>
          </a:r>
        </a:p>
      </cdr:txBody>
    </cdr:sp>
  </cdr:relSizeAnchor>
  <cdr:relSizeAnchor xmlns:cdr="http://schemas.openxmlformats.org/drawingml/2006/chartDrawing">
    <cdr:from>
      <cdr:x>0.47975</cdr:x>
      <cdr:y>0.68025</cdr:y>
    </cdr:from>
    <cdr:to>
      <cdr:x>0.801</cdr:x>
      <cdr:y>0.75075</cdr:y>
    </cdr:to>
    <cdr:sp>
      <cdr:nvSpPr>
        <cdr:cNvPr id="7" name="AutoShape 7"/>
        <cdr:cNvSpPr>
          <a:spLocks/>
        </cdr:cNvSpPr>
      </cdr:nvSpPr>
      <cdr:spPr>
        <a:xfrm>
          <a:off x="2943225" y="5267325"/>
          <a:ext cx="1971675" cy="542925"/>
        </a:xfrm>
        <a:prstGeom prst="wedgeRectCallout">
          <a:avLst>
            <a:gd name="adj1" fmla="val -104125"/>
            <a:gd name="adj2" fmla="val 18210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intersection de la droite de la phase exponentielle et de la droite log(N) = log(No) donnant la durée de latence.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0</xdr:rowOff>
    </xdr:from>
    <xdr:to>
      <xdr:col>12</xdr:col>
      <xdr:colOff>609600</xdr:colOff>
      <xdr:row>40</xdr:row>
      <xdr:rowOff>152400</xdr:rowOff>
    </xdr:to>
    <xdr:graphicFrame>
      <xdr:nvGraphicFramePr>
        <xdr:cNvPr id="1" name="Chart 3"/>
        <xdr:cNvGraphicFramePr/>
      </xdr:nvGraphicFramePr>
      <xdr:xfrm>
        <a:off x="3228975" y="381000"/>
        <a:ext cx="61436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24</xdr:row>
      <xdr:rowOff>85725</xdr:rowOff>
    </xdr:from>
    <xdr:to>
      <xdr:col>2</xdr:col>
      <xdr:colOff>152400</xdr:colOff>
      <xdr:row>24</xdr:row>
      <xdr:rowOff>457200</xdr:rowOff>
    </xdr:to>
    <xdr:sp>
      <xdr:nvSpPr>
        <xdr:cNvPr id="2" name="AutoShape 4"/>
        <xdr:cNvSpPr>
          <a:spLocks/>
        </xdr:cNvSpPr>
      </xdr:nvSpPr>
      <xdr:spPr>
        <a:xfrm>
          <a:off x="76200" y="4819650"/>
          <a:ext cx="1171575" cy="371475"/>
        </a:xfrm>
        <a:prstGeom prst="wedgeRectCallout">
          <a:avLst>
            <a:gd name="adj1" fmla="val 92000"/>
            <a:gd name="adj2" fmla="val -22586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calcul avec les résultats ci-dessous</a:t>
          </a:r>
        </a:p>
      </xdr:txBody>
    </xdr:sp>
    <xdr:clientData/>
  </xdr:twoCellAnchor>
  <xdr:twoCellAnchor>
    <xdr:from>
      <xdr:col>3</xdr:col>
      <xdr:colOff>219075</xdr:colOff>
      <xdr:row>24</xdr:row>
      <xdr:rowOff>304800</xdr:rowOff>
    </xdr:from>
    <xdr:to>
      <xdr:col>5</xdr:col>
      <xdr:colOff>304800</xdr:colOff>
      <xdr:row>26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1866900" y="5038725"/>
          <a:ext cx="1095375" cy="457200"/>
        </a:xfrm>
        <a:prstGeom prst="wedgeRectCallout">
          <a:avLst>
            <a:gd name="adj1" fmla="val 23333"/>
            <a:gd name="adj2" fmla="val -1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calcul avec le r en E3 ou F3 et la durée de latence ci-dessous.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0.045</cdr:y>
    </cdr:from>
    <cdr:to>
      <cdr:x>0.44125</cdr:x>
      <cdr:y>0.204</cdr:y>
    </cdr:to>
    <cdr:sp>
      <cdr:nvSpPr>
        <cdr:cNvPr id="1" name="Line 1"/>
        <cdr:cNvSpPr>
          <a:spLocks/>
        </cdr:cNvSpPr>
      </cdr:nvSpPr>
      <cdr:spPr>
        <a:xfrm flipV="1">
          <a:off x="2447925" y="257175"/>
          <a:ext cx="0" cy="9334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0.0455</cdr:y>
    </cdr:from>
    <cdr:to>
      <cdr:x>0.65275</cdr:x>
      <cdr:y>0.14</cdr:y>
    </cdr:to>
    <cdr:sp>
      <cdr:nvSpPr>
        <cdr:cNvPr id="2" name="Line 2"/>
        <cdr:cNvSpPr>
          <a:spLocks/>
        </cdr:cNvSpPr>
      </cdr:nvSpPr>
      <cdr:spPr>
        <a:xfrm flipV="1">
          <a:off x="3629025" y="266700"/>
          <a:ext cx="0" cy="5524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0.18125</cdr:x>
      <cdr:y>0.0455</cdr:y>
    </cdr:from>
    <cdr:to>
      <cdr:x>0.236</cdr:x>
      <cdr:y>0.157</cdr:y>
    </cdr:to>
    <cdr:sp>
      <cdr:nvSpPr>
        <cdr:cNvPr id="3" name="TextBox 3"/>
        <cdr:cNvSpPr txBox="1">
          <a:spLocks noChangeArrowheads="1"/>
        </cdr:cNvSpPr>
      </cdr:nvSpPr>
      <cdr:spPr>
        <a:xfrm>
          <a:off x="1000125" y="266700"/>
          <a:ext cx="304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1</a:t>
          </a:r>
        </a:p>
      </cdr:txBody>
    </cdr:sp>
  </cdr:relSizeAnchor>
  <cdr:relSizeAnchor xmlns:cdr="http://schemas.openxmlformats.org/drawingml/2006/chartDrawing">
    <cdr:from>
      <cdr:x>0.5365</cdr:x>
      <cdr:y>0.0455</cdr:y>
    </cdr:from>
    <cdr:to>
      <cdr:x>0.63075</cdr:x>
      <cdr:y>0.157</cdr:y>
    </cdr:to>
    <cdr:sp>
      <cdr:nvSpPr>
        <cdr:cNvPr id="4" name="TextBox 4"/>
        <cdr:cNvSpPr txBox="1">
          <a:spLocks noChangeArrowheads="1"/>
        </cdr:cNvSpPr>
      </cdr:nvSpPr>
      <cdr:spPr>
        <a:xfrm>
          <a:off x="2981325" y="266700"/>
          <a:ext cx="5238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2</a:t>
          </a:r>
        </a:p>
      </cdr:txBody>
    </cdr:sp>
  </cdr:relSizeAnchor>
  <cdr:relSizeAnchor xmlns:cdr="http://schemas.openxmlformats.org/drawingml/2006/chartDrawing">
    <cdr:from>
      <cdr:x>0.74825</cdr:x>
      <cdr:y>0.0455</cdr:y>
    </cdr:from>
    <cdr:to>
      <cdr:x>0.85775</cdr:x>
      <cdr:y>0.157</cdr:y>
    </cdr:to>
    <cdr:sp>
      <cdr:nvSpPr>
        <cdr:cNvPr id="5" name="TextBox 5"/>
        <cdr:cNvSpPr txBox="1">
          <a:spLocks noChangeArrowheads="1"/>
        </cdr:cNvSpPr>
      </cdr:nvSpPr>
      <cdr:spPr>
        <a:xfrm>
          <a:off x="4152900" y="266700"/>
          <a:ext cx="609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3</a:t>
          </a:r>
        </a:p>
      </cdr:txBody>
    </cdr:sp>
  </cdr:relSizeAnchor>
  <cdr:relSizeAnchor xmlns:cdr="http://schemas.openxmlformats.org/drawingml/2006/chartDrawing">
    <cdr:from>
      <cdr:x>0.067</cdr:x>
      <cdr:y>0.47975</cdr:y>
    </cdr:from>
    <cdr:to>
      <cdr:x>0.31375</cdr:x>
      <cdr:y>0.4805</cdr:y>
    </cdr:to>
    <cdr:sp>
      <cdr:nvSpPr>
        <cdr:cNvPr id="6" name="Line 7"/>
        <cdr:cNvSpPr>
          <a:spLocks/>
        </cdr:cNvSpPr>
      </cdr:nvSpPr>
      <cdr:spPr>
        <a:xfrm>
          <a:off x="371475" y="2819400"/>
          <a:ext cx="13716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0.31425</cdr:x>
      <cdr:y>0.48025</cdr:y>
    </cdr:from>
    <cdr:to>
      <cdr:x>0.315</cdr:x>
      <cdr:y>0.93875</cdr:y>
    </cdr:to>
    <cdr:sp>
      <cdr:nvSpPr>
        <cdr:cNvPr id="7" name="Line 8"/>
        <cdr:cNvSpPr>
          <a:spLocks/>
        </cdr:cNvSpPr>
      </cdr:nvSpPr>
      <cdr:spPr>
        <a:xfrm>
          <a:off x="1743075" y="2828925"/>
          <a:ext cx="0" cy="27051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0.16</cdr:x>
      <cdr:y>0.738</cdr:y>
    </cdr:from>
    <cdr:to>
      <cdr:x>0.16</cdr:x>
      <cdr:y>0.88575</cdr:y>
    </cdr:to>
    <cdr:sp>
      <cdr:nvSpPr>
        <cdr:cNvPr id="8" name="Line 9"/>
        <cdr:cNvSpPr>
          <a:spLocks/>
        </cdr:cNvSpPr>
      </cdr:nvSpPr>
      <cdr:spPr>
        <a:xfrm flipH="1" flipV="1">
          <a:off x="885825" y="4343400"/>
          <a:ext cx="0" cy="8667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0.738</cdr:y>
    </cdr:from>
    <cdr:to>
      <cdr:x>0.1455</cdr:x>
      <cdr:y>0.738</cdr:y>
    </cdr:to>
    <cdr:sp>
      <cdr:nvSpPr>
        <cdr:cNvPr id="9" name="Line 11"/>
        <cdr:cNvSpPr>
          <a:spLocks/>
        </cdr:cNvSpPr>
      </cdr:nvSpPr>
      <cdr:spPr>
        <a:xfrm flipH="1">
          <a:off x="152400" y="4343400"/>
          <a:ext cx="6477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28575</xdr:rowOff>
    </xdr:from>
    <xdr:to>
      <xdr:col>9</xdr:col>
      <xdr:colOff>38100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019300" y="28575"/>
        <a:ext cx="55626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50" zoomScaleNormal="150" workbookViewId="0" topLeftCell="A1">
      <selection activeCell="B41" sqref="B41"/>
    </sheetView>
  </sheetViews>
  <sheetFormatPr defaultColWidth="11.00390625" defaultRowHeight="12.75"/>
  <cols>
    <col min="1" max="1" width="4.75390625" style="1" customWidth="1"/>
    <col min="2" max="2" width="9.625" style="1" customWidth="1"/>
    <col min="3" max="3" width="7.25390625" style="2" customWidth="1"/>
    <col min="4" max="4" width="6.625" style="2" customWidth="1"/>
    <col min="5" max="6" width="6.625" style="1" customWidth="1"/>
    <col min="7" max="249" width="12.25390625" style="1" customWidth="1"/>
    <col min="250" max="16384" width="10.75390625" style="1" customWidth="1"/>
  </cols>
  <sheetData>
    <row r="1" spans="1:8" ht="15">
      <c r="A1" s="3" t="s">
        <v>0</v>
      </c>
      <c r="B1" s="4"/>
      <c r="C1" s="5"/>
      <c r="D1" s="6"/>
      <c r="E1" s="7"/>
      <c r="F1" s="8"/>
      <c r="G1" s="9"/>
      <c r="H1" s="9"/>
    </row>
    <row r="2" spans="1:8" ht="15">
      <c r="A2" s="8"/>
      <c r="B2" s="8"/>
      <c r="C2" s="10"/>
      <c r="D2" s="10"/>
      <c r="E2" s="8" t="s">
        <v>14</v>
      </c>
      <c r="F2" s="8" t="s">
        <v>15</v>
      </c>
      <c r="G2" s="9"/>
      <c r="H2" s="9"/>
    </row>
    <row r="3" spans="1:8" ht="27.75" customHeight="1">
      <c r="A3" s="35" t="s">
        <v>1</v>
      </c>
      <c r="B3" s="11" t="s">
        <v>23</v>
      </c>
      <c r="C3" s="12" t="s">
        <v>2</v>
      </c>
      <c r="D3" s="13" t="s">
        <v>3</v>
      </c>
      <c r="E3" s="51">
        <f>0.6*LOG(2)</f>
        <v>0.1806179973983887</v>
      </c>
      <c r="F3" s="51">
        <f>2.8*LOG(2)</f>
        <v>0.8428839878591473</v>
      </c>
      <c r="G3" s="9"/>
      <c r="H3" s="9"/>
    </row>
    <row r="4" spans="1:8" ht="15">
      <c r="A4" s="36">
        <v>0</v>
      </c>
      <c r="B4" s="37">
        <v>293939.26847759134</v>
      </c>
      <c r="C4" s="38">
        <f>LOG(B4)</f>
        <v>5.468257609018919</v>
      </c>
      <c r="D4" s="14">
        <f>pente*A4+ordonnée</f>
        <v>4.2858374450761225</v>
      </c>
      <c r="E4" s="15">
        <f>$E$3*A4+ordonnée</f>
        <v>4.2858374450761225</v>
      </c>
      <c r="F4" s="15">
        <f>$F$3*A4+ordonnée</f>
        <v>4.2858374450761225</v>
      </c>
      <c r="G4" s="9"/>
      <c r="H4" s="9"/>
    </row>
    <row r="5" spans="1:8" ht="15">
      <c r="A5" s="36">
        <f>A4+0.5</f>
        <v>0.5</v>
      </c>
      <c r="B5" s="37">
        <v>293939.26847759134</v>
      </c>
      <c r="C5" s="38">
        <f aca="true" t="shared" si="0" ref="C5:C24">LOG(B5)</f>
        <v>5.468257609018919</v>
      </c>
      <c r="D5" s="14">
        <f aca="true" t="shared" si="1" ref="D5:D24">pente*A5+ordonnée</f>
        <v>4.522389960911532</v>
      </c>
      <c r="E5" s="15">
        <f aca="true" t="shared" si="2" ref="E5:E24">$E$3*A5+ordonnée</f>
        <v>4.376146443775317</v>
      </c>
      <c r="F5" s="15">
        <f aca="true" t="shared" si="3" ref="F5:F24">$F$3*A5+ordonnée</f>
        <v>4.7072794390056965</v>
      </c>
      <c r="G5" s="9"/>
      <c r="H5" s="9"/>
    </row>
    <row r="6" spans="1:8" ht="15">
      <c r="A6" s="36">
        <f aca="true" t="shared" si="4" ref="A6:A24">A5+0.5</f>
        <v>1</v>
      </c>
      <c r="B6" s="37">
        <v>293939.26847759134</v>
      </c>
      <c r="C6" s="38">
        <f t="shared" si="0"/>
        <v>5.468257609018919</v>
      </c>
      <c r="D6" s="14">
        <f t="shared" si="1"/>
        <v>4.758942476746941</v>
      </c>
      <c r="E6" s="15">
        <f t="shared" si="2"/>
        <v>4.466455442474511</v>
      </c>
      <c r="F6" s="15">
        <f t="shared" si="3"/>
        <v>5.1287214329352695</v>
      </c>
      <c r="G6" s="9"/>
      <c r="H6" s="9"/>
    </row>
    <row r="7" spans="1:8" ht="15">
      <c r="A7" s="36">
        <f t="shared" si="4"/>
        <v>1.5</v>
      </c>
      <c r="B7" s="37">
        <v>342999.8402831699</v>
      </c>
      <c r="C7" s="38">
        <f t="shared" si="0"/>
        <v>5.535293917814916</v>
      </c>
      <c r="D7" s="14">
        <f t="shared" si="1"/>
        <v>4.99549499258235</v>
      </c>
      <c r="E7" s="15">
        <f t="shared" si="2"/>
        <v>4.556764441173706</v>
      </c>
      <c r="F7" s="15">
        <f t="shared" si="3"/>
        <v>5.550163426864843</v>
      </c>
      <c r="G7" s="9"/>
      <c r="H7" s="9"/>
    </row>
    <row r="8" spans="1:8" ht="15">
      <c r="A8" s="36">
        <f t="shared" si="4"/>
        <v>2</v>
      </c>
      <c r="B8" s="37">
        <v>413373.5207245551</v>
      </c>
      <c r="C8" s="38">
        <f t="shared" si="0"/>
        <v>5.616342653782509</v>
      </c>
      <c r="D8" s="14">
        <f t="shared" si="1"/>
        <v>5.232047508417759</v>
      </c>
      <c r="E8" s="15">
        <f t="shared" si="2"/>
        <v>4.6470734398729</v>
      </c>
      <c r="F8" s="15">
        <f t="shared" si="3"/>
        <v>5.971605420794417</v>
      </c>
      <c r="G8" s="9"/>
      <c r="H8" s="9"/>
    </row>
    <row r="9" spans="1:8" ht="15">
      <c r="A9" s="36">
        <f t="shared" si="4"/>
        <v>2.5</v>
      </c>
      <c r="B9" s="37">
        <v>537922.6410846029</v>
      </c>
      <c r="C9" s="38">
        <f t="shared" si="0"/>
        <v>5.730719824057216</v>
      </c>
      <c r="D9" s="14">
        <f t="shared" si="1"/>
        <v>5.468600024253169</v>
      </c>
      <c r="E9" s="15">
        <f t="shared" si="2"/>
        <v>4.737382438572094</v>
      </c>
      <c r="F9" s="15">
        <f t="shared" si="3"/>
        <v>6.393047414723991</v>
      </c>
      <c r="G9" s="9"/>
      <c r="H9" s="9"/>
    </row>
    <row r="10" spans="1:8" ht="15">
      <c r="A10" s="36">
        <f t="shared" si="4"/>
        <v>3</v>
      </c>
      <c r="B10" s="37">
        <v>698963.5982964138</v>
      </c>
      <c r="C10" s="38">
        <f t="shared" si="0"/>
        <v>5.844454558477217</v>
      </c>
      <c r="D10" s="14">
        <f t="shared" si="1"/>
        <v>5.705152540088578</v>
      </c>
      <c r="E10" s="15">
        <f t="shared" si="2"/>
        <v>4.827691437271289</v>
      </c>
      <c r="F10" s="15">
        <f t="shared" si="3"/>
        <v>6.814489408653564</v>
      </c>
      <c r="G10" s="9"/>
      <c r="H10" s="9"/>
    </row>
    <row r="11" spans="1:8" ht="15">
      <c r="A11" s="36">
        <f t="shared" si="4"/>
        <v>3.5</v>
      </c>
      <c r="B11" s="37">
        <v>977717.3512049685</v>
      </c>
      <c r="C11" s="38">
        <f t="shared" si="0"/>
        <v>5.990213322524181</v>
      </c>
      <c r="D11" s="14">
        <f t="shared" si="1"/>
        <v>5.941705055923987</v>
      </c>
      <c r="E11" s="15">
        <f t="shared" si="2"/>
        <v>4.918000435970483</v>
      </c>
      <c r="F11" s="15">
        <f t="shared" si="3"/>
        <v>7.235931402583138</v>
      </c>
      <c r="G11" s="9"/>
      <c r="H11" s="9"/>
    </row>
    <row r="12" spans="1:8" ht="15">
      <c r="A12" s="36">
        <f t="shared" si="4"/>
        <v>4</v>
      </c>
      <c r="B12" s="37">
        <v>1502271.734128026</v>
      </c>
      <c r="C12" s="38">
        <f t="shared" si="0"/>
        <v>6.17674849588953</v>
      </c>
      <c r="D12" s="14">
        <f t="shared" si="1"/>
        <v>6.178257571759396</v>
      </c>
      <c r="E12" s="15">
        <f t="shared" si="2"/>
        <v>5.008309434669678</v>
      </c>
      <c r="F12" s="15">
        <f t="shared" si="3"/>
        <v>7.657373396512712</v>
      </c>
      <c r="G12" s="9"/>
      <c r="H12" s="9"/>
    </row>
    <row r="13" spans="1:8" ht="15">
      <c r="A13" s="36">
        <f t="shared" si="4"/>
        <v>4.5</v>
      </c>
      <c r="B13" s="37">
        <v>2555472.404160047</v>
      </c>
      <c r="C13" s="38">
        <f t="shared" si="0"/>
        <v>6.407471195490542</v>
      </c>
      <c r="D13" s="14">
        <f t="shared" si="1"/>
        <v>6.414810087594805</v>
      </c>
      <c r="E13" s="15">
        <f t="shared" si="2"/>
        <v>5.0986184333688715</v>
      </c>
      <c r="F13" s="15">
        <f t="shared" si="3"/>
        <v>8.078815390442285</v>
      </c>
      <c r="G13" s="9"/>
      <c r="H13" s="9"/>
    </row>
    <row r="14" spans="1:8" ht="15">
      <c r="A14" s="36">
        <f t="shared" si="4"/>
        <v>5</v>
      </c>
      <c r="B14" s="37">
        <v>4532550.523374189</v>
      </c>
      <c r="C14" s="38">
        <f t="shared" si="0"/>
        <v>6.65634265378251</v>
      </c>
      <c r="D14" s="14">
        <f t="shared" si="1"/>
        <v>6.651362603430215</v>
      </c>
      <c r="E14" s="15">
        <f t="shared" si="2"/>
        <v>5.188927432068066</v>
      </c>
      <c r="F14" s="15">
        <f t="shared" si="3"/>
        <v>8.50025738437186</v>
      </c>
      <c r="G14" s="9"/>
      <c r="H14" s="9"/>
    </row>
    <row r="15" spans="1:8" ht="15">
      <c r="A15" s="36">
        <f t="shared" si="4"/>
        <v>5.5</v>
      </c>
      <c r="B15" s="37">
        <v>7663983.454298008</v>
      </c>
      <c r="C15" s="38">
        <f t="shared" si="0"/>
        <v>6.884454558477216</v>
      </c>
      <c r="D15" s="14">
        <f t="shared" si="1"/>
        <v>6.887915119265624</v>
      </c>
      <c r="E15" s="15">
        <f t="shared" si="2"/>
        <v>5.27923643076726</v>
      </c>
      <c r="F15" s="15">
        <f t="shared" si="3"/>
        <v>8.921699378301433</v>
      </c>
      <c r="G15" s="9"/>
      <c r="H15" s="9"/>
    </row>
    <row r="16" spans="1:8" ht="15">
      <c r="A16" s="36">
        <f t="shared" si="4"/>
        <v>6</v>
      </c>
      <c r="B16" s="37">
        <v>12989831.167059712</v>
      </c>
      <c r="C16" s="38">
        <f t="shared" si="0"/>
        <v>7.113603506447098</v>
      </c>
      <c r="D16" s="14">
        <f t="shared" si="1"/>
        <v>7.124467635101033</v>
      </c>
      <c r="E16" s="15">
        <f t="shared" si="2"/>
        <v>5.369545429466455</v>
      </c>
      <c r="F16" s="15">
        <f t="shared" si="3"/>
        <v>9.343141372231006</v>
      </c>
      <c r="G16" s="9"/>
      <c r="H16" s="9"/>
    </row>
    <row r="17" spans="1:8" ht="15">
      <c r="A17" s="36">
        <f t="shared" si="4"/>
        <v>6.5</v>
      </c>
      <c r="B17" s="37">
        <v>23084071.539894953</v>
      </c>
      <c r="C17" s="38">
        <f t="shared" si="0"/>
        <v>7.363312411561658</v>
      </c>
      <c r="D17" s="14">
        <f t="shared" si="1"/>
        <v>7.361020150936442</v>
      </c>
      <c r="E17" s="15">
        <f t="shared" si="2"/>
        <v>5.459854428165649</v>
      </c>
      <c r="F17" s="15">
        <f t="shared" si="3"/>
        <v>9.76458336616058</v>
      </c>
      <c r="G17" s="9"/>
      <c r="H17" s="9"/>
    </row>
    <row r="18" spans="1:8" ht="15">
      <c r="A18" s="36">
        <f t="shared" si="4"/>
        <v>7</v>
      </c>
      <c r="B18" s="37">
        <v>40055215.5034249</v>
      </c>
      <c r="C18" s="38">
        <f t="shared" si="0"/>
        <v>7.602659072652137</v>
      </c>
      <c r="D18" s="14">
        <f t="shared" si="1"/>
        <v>7.5975726667718515</v>
      </c>
      <c r="E18" s="15">
        <f t="shared" si="2"/>
        <v>5.550163426864843</v>
      </c>
      <c r="F18" s="15">
        <f t="shared" si="3"/>
        <v>10.186025360090154</v>
      </c>
      <c r="G18" s="9"/>
      <c r="H18" s="9"/>
    </row>
    <row r="19" spans="1:8" ht="15">
      <c r="A19" s="36">
        <f t="shared" si="4"/>
        <v>7.5</v>
      </c>
      <c r="B19" s="37">
        <v>69494259.87075686</v>
      </c>
      <c r="C19" s="38">
        <f t="shared" si="0"/>
        <v>7.841948933951147</v>
      </c>
      <c r="D19" s="14">
        <f t="shared" si="1"/>
        <v>7.834125182607261</v>
      </c>
      <c r="E19" s="15">
        <f t="shared" si="2"/>
        <v>5.640472425564038</v>
      </c>
      <c r="F19" s="15">
        <f t="shared" si="3"/>
        <v>10.607467354019727</v>
      </c>
      <c r="G19" s="9"/>
      <c r="H19" s="9"/>
    </row>
    <row r="20" spans="1:8" ht="15">
      <c r="A20" s="36">
        <f t="shared" si="4"/>
        <v>8</v>
      </c>
      <c r="B20" s="37">
        <v>117547479.84620756</v>
      </c>
      <c r="C20" s="38">
        <f t="shared" si="0"/>
        <v>8.07021332252418</v>
      </c>
      <c r="D20" s="14">
        <f t="shared" si="1"/>
        <v>8.070677698442669</v>
      </c>
      <c r="E20" s="15">
        <f t="shared" si="2"/>
        <v>5.730781424263232</v>
      </c>
      <c r="F20" s="15">
        <f t="shared" si="3"/>
        <v>11.028909347949302</v>
      </c>
      <c r="G20" s="9"/>
      <c r="H20" s="9"/>
    </row>
    <row r="21" spans="1:8" ht="15">
      <c r="A21" s="36">
        <f t="shared" si="4"/>
        <v>8.5</v>
      </c>
      <c r="B21" s="37">
        <v>199432938.56353557</v>
      </c>
      <c r="C21" s="38">
        <f t="shared" si="0"/>
        <v>8.299796888454084</v>
      </c>
      <c r="D21" s="14">
        <f t="shared" si="1"/>
        <v>8.307230214278079</v>
      </c>
      <c r="E21" s="15">
        <f t="shared" si="2"/>
        <v>5.821090422962427</v>
      </c>
      <c r="F21" s="15">
        <f t="shared" si="3"/>
        <v>11.450351341878875</v>
      </c>
      <c r="G21" s="9"/>
      <c r="H21" s="9"/>
    </row>
    <row r="22" spans="1:8" ht="15">
      <c r="A22" s="36">
        <f t="shared" si="4"/>
        <v>9</v>
      </c>
      <c r="B22" s="37">
        <v>353694984.6627984</v>
      </c>
      <c r="C22" s="38">
        <f t="shared" si="0"/>
        <v>8.548628901633485</v>
      </c>
      <c r="D22" s="14">
        <f t="shared" si="1"/>
        <v>8.543782730113488</v>
      </c>
      <c r="E22" s="15">
        <f t="shared" si="2"/>
        <v>5.911399421661621</v>
      </c>
      <c r="F22" s="15">
        <f t="shared" si="3"/>
        <v>11.871793335808448</v>
      </c>
      <c r="G22" s="9"/>
      <c r="H22" s="9"/>
    </row>
    <row r="23" spans="1:8" ht="15">
      <c r="A23" s="36">
        <f t="shared" si="4"/>
        <v>9.5</v>
      </c>
      <c r="B23" s="37">
        <v>598928446.2320536</v>
      </c>
      <c r="C23" s="38">
        <f t="shared" si="0"/>
        <v>8.777374940481485</v>
      </c>
      <c r="D23" s="14">
        <f t="shared" si="1"/>
        <v>8.780335245948898</v>
      </c>
      <c r="E23" s="15">
        <f t="shared" si="2"/>
        <v>6.001708420360815</v>
      </c>
      <c r="F23" s="15">
        <f t="shared" si="3"/>
        <v>12.293235329738023</v>
      </c>
      <c r="G23" s="9"/>
      <c r="H23" s="9"/>
    </row>
    <row r="24" spans="1:8" ht="15">
      <c r="A24" s="36">
        <f t="shared" si="4"/>
        <v>10</v>
      </c>
      <c r="B24" s="37">
        <v>1040020305.7584404</v>
      </c>
      <c r="C24" s="38">
        <f t="shared" si="0"/>
        <v>9.017041818714887</v>
      </c>
      <c r="D24" s="14">
        <f t="shared" si="1"/>
        <v>9.016887761784307</v>
      </c>
      <c r="E24" s="15">
        <f t="shared" si="2"/>
        <v>6.09201741906001</v>
      </c>
      <c r="F24" s="15">
        <f t="shared" si="3"/>
        <v>12.714677323667596</v>
      </c>
      <c r="G24" s="9"/>
      <c r="H24" s="9"/>
    </row>
    <row r="25" spans="1:8" ht="42" customHeight="1">
      <c r="A25" s="8"/>
      <c r="B25" s="8"/>
      <c r="C25" s="48"/>
      <c r="D25" s="49"/>
      <c r="E25" s="50"/>
      <c r="F25" s="8"/>
      <c r="G25" s="9"/>
      <c r="H25" s="9"/>
    </row>
    <row r="26" spans="1:8" ht="15">
      <c r="A26" s="8"/>
      <c r="B26" s="16" t="s">
        <v>12</v>
      </c>
      <c r="C26" s="10"/>
      <c r="D26" s="10"/>
      <c r="E26" s="8"/>
      <c r="F26" s="8"/>
      <c r="G26" s="9"/>
      <c r="H26" s="9"/>
    </row>
    <row r="27" spans="1:8" ht="15">
      <c r="A27" s="8"/>
      <c r="B27" s="47">
        <f>SLOPE(C14:C24,A14:A24)</f>
        <v>0.4731050316708184</v>
      </c>
      <c r="C27" s="17" t="s">
        <v>13</v>
      </c>
      <c r="D27" s="10"/>
      <c r="E27" s="8"/>
      <c r="F27" s="8"/>
      <c r="G27" s="9"/>
      <c r="H27" s="9"/>
    </row>
    <row r="28" spans="1:8" ht="15">
      <c r="A28" s="18" t="s">
        <v>4</v>
      </c>
      <c r="B28" s="47">
        <f>CORREL(C14:C24,A14:A24)</f>
        <v>0.9999727980233651</v>
      </c>
      <c r="C28" s="47">
        <f>INTERCEPT(C14:C24,A14:A24)</f>
        <v>4.2858374450761225</v>
      </c>
      <c r="D28" s="10"/>
      <c r="E28" s="8"/>
      <c r="F28" s="8"/>
      <c r="G28" s="9"/>
      <c r="H28" s="9"/>
    </row>
    <row r="29" spans="1:8" ht="6" customHeight="1">
      <c r="A29" s="8"/>
      <c r="B29" s="8"/>
      <c r="C29" s="47"/>
      <c r="D29" s="10"/>
      <c r="E29" s="8"/>
      <c r="F29" s="8"/>
      <c r="G29" s="9"/>
      <c r="H29" s="9"/>
    </row>
    <row r="30" spans="1:8" ht="15">
      <c r="A30" s="8"/>
      <c r="B30" s="19" t="s">
        <v>16</v>
      </c>
      <c r="C30" s="10"/>
      <c r="D30" s="10"/>
      <c r="E30" s="8"/>
      <c r="F30" s="8"/>
      <c r="G30" s="9"/>
      <c r="H30" s="9"/>
    </row>
    <row r="31" spans="1:8" ht="15">
      <c r="A31" s="8"/>
      <c r="B31" s="22" t="s">
        <v>5</v>
      </c>
      <c r="C31" s="20"/>
      <c r="D31" s="21"/>
      <c r="E31" s="8"/>
      <c r="F31" s="8"/>
      <c r="G31" s="9"/>
      <c r="H31" s="9"/>
    </row>
    <row r="32" spans="1:8" ht="15">
      <c r="A32" s="8"/>
      <c r="B32" s="39">
        <f>(C4-C28)/B27</f>
        <v>2.4992762384432057</v>
      </c>
      <c r="C32" s="24" t="s">
        <v>6</v>
      </c>
      <c r="D32" s="23"/>
      <c r="E32" s="8"/>
      <c r="F32" s="8"/>
      <c r="G32" s="9"/>
      <c r="H32" s="9"/>
    </row>
    <row r="33" spans="1:8" ht="15">
      <c r="A33" s="8"/>
      <c r="B33" s="40">
        <f>B32*60</f>
        <v>149.95657430659233</v>
      </c>
      <c r="C33" s="24" t="s">
        <v>7</v>
      </c>
      <c r="D33" s="10"/>
      <c r="F33" s="8"/>
      <c r="G33" s="9"/>
      <c r="H33" s="9"/>
    </row>
    <row r="34" spans="1:8" ht="12.75" customHeight="1">
      <c r="A34" s="8"/>
      <c r="B34" s="8"/>
      <c r="D34" s="10"/>
      <c r="E34" s="8"/>
      <c r="F34" s="8"/>
      <c r="G34" s="9"/>
      <c r="H34" s="9"/>
    </row>
    <row r="35" spans="1:8" ht="15">
      <c r="A35" s="8"/>
      <c r="B35" s="25" t="s">
        <v>8</v>
      </c>
      <c r="C35" s="10"/>
      <c r="D35" s="10"/>
      <c r="E35" s="8" t="s">
        <v>20</v>
      </c>
      <c r="F35" s="8"/>
      <c r="G35" s="9"/>
      <c r="H35" s="9"/>
    </row>
    <row r="36" spans="1:8" ht="15">
      <c r="A36" s="8"/>
      <c r="B36" s="26">
        <f>B27/LOG(2)</f>
        <v>1.571620896539867</v>
      </c>
      <c r="C36" s="27" t="s">
        <v>9</v>
      </c>
      <c r="D36" s="6"/>
      <c r="F36" s="8"/>
      <c r="G36" s="9"/>
      <c r="H36" s="9"/>
    </row>
    <row r="37" spans="1:8" ht="15">
      <c r="A37" s="8"/>
      <c r="B37" s="25" t="s">
        <v>17</v>
      </c>
      <c r="D37" s="28"/>
      <c r="E37" s="8" t="s">
        <v>19</v>
      </c>
      <c r="F37" s="8"/>
      <c r="G37" s="9"/>
      <c r="H37" s="9"/>
    </row>
    <row r="38" spans="1:8" ht="15">
      <c r="A38" s="8"/>
      <c r="B38" s="29">
        <f>1/B36</f>
        <v>0.636285762171802</v>
      </c>
      <c r="C38" s="30" t="s">
        <v>6</v>
      </c>
      <c r="D38" s="6"/>
      <c r="F38" s="8"/>
      <c r="G38" s="9"/>
      <c r="H38" s="9"/>
    </row>
    <row r="39" spans="1:8" ht="15">
      <c r="A39" s="8"/>
      <c r="B39" s="32">
        <f>B38*60</f>
        <v>38.17714573030812</v>
      </c>
      <c r="C39" s="24" t="s">
        <v>7</v>
      </c>
      <c r="D39" s="31"/>
      <c r="E39" s="8"/>
      <c r="F39" s="8"/>
      <c r="G39" s="9"/>
      <c r="H39" s="9"/>
    </row>
    <row r="40" spans="1:8" ht="15">
      <c r="A40" s="8"/>
      <c r="B40" s="25" t="s">
        <v>10</v>
      </c>
      <c r="C40" s="5"/>
      <c r="D40" s="6"/>
      <c r="E40" s="8" t="s">
        <v>18</v>
      </c>
      <c r="F40" s="8"/>
      <c r="G40" s="9"/>
      <c r="H40" s="9"/>
    </row>
    <row r="41" spans="1:8" ht="15">
      <c r="A41" s="8"/>
      <c r="B41" s="30">
        <f>B27*LN(2)</f>
        <v>0.3279314188113514</v>
      </c>
      <c r="C41" s="24" t="s">
        <v>11</v>
      </c>
      <c r="D41" s="33"/>
      <c r="F41" s="8"/>
      <c r="G41" s="9"/>
      <c r="H41" s="9"/>
    </row>
    <row r="42" spans="1:8" ht="15">
      <c r="A42" s="9"/>
      <c r="B42" s="9"/>
      <c r="E42" s="8"/>
      <c r="F42" s="9"/>
      <c r="G42" s="9"/>
      <c r="H42" s="9"/>
    </row>
    <row r="43" spans="1:8" ht="15">
      <c r="A43" s="9"/>
      <c r="B43" s="9"/>
      <c r="C43" s="34"/>
      <c r="D43" s="34"/>
      <c r="E43" s="9"/>
      <c r="F43" s="9"/>
      <c r="G43" s="9"/>
      <c r="H43" s="9"/>
    </row>
    <row r="44" spans="1:8" ht="15">
      <c r="A44" s="9"/>
      <c r="B44" s="9"/>
      <c r="C44" s="34"/>
      <c r="D44" s="34"/>
      <c r="E44" s="9"/>
      <c r="F44" s="9"/>
      <c r="G44" s="9"/>
      <c r="H44" s="9"/>
    </row>
    <row r="45" spans="1:8" ht="15">
      <c r="A45" s="9"/>
      <c r="B45" s="9"/>
      <c r="C45" s="34"/>
      <c r="D45" s="34"/>
      <c r="E45" s="9"/>
      <c r="F45" s="9"/>
      <c r="G45" s="9"/>
      <c r="H45" s="9"/>
    </row>
    <row r="46" spans="1:8" ht="15">
      <c r="A46" s="9"/>
      <c r="B46" s="9"/>
      <c r="C46" s="34"/>
      <c r="D46" s="34"/>
      <c r="E46" s="9"/>
      <c r="F46" s="9"/>
      <c r="G46" s="9"/>
      <c r="H46" s="9"/>
    </row>
    <row r="47" spans="3:5" ht="15">
      <c r="C47" s="34"/>
      <c r="D47" s="34"/>
      <c r="E47" s="9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scale="8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="150" zoomScaleNormal="150" workbookViewId="0" topLeftCell="A1">
      <selection activeCell="J12" sqref="J12"/>
    </sheetView>
  </sheetViews>
  <sheetFormatPr defaultColWidth="11.00390625" defaultRowHeight="12.75"/>
  <sheetData>
    <row r="1" spans="1:2" ht="51">
      <c r="A1" s="41" t="s">
        <v>22</v>
      </c>
      <c r="B1" s="42" t="s">
        <v>21</v>
      </c>
    </row>
    <row r="2" spans="1:2" ht="12.75">
      <c r="A2" s="45">
        <v>0</v>
      </c>
      <c r="B2" s="46">
        <v>0</v>
      </c>
    </row>
    <row r="3" spans="1:2" ht="12.75">
      <c r="A3" s="43">
        <v>0.5</v>
      </c>
      <c r="B3" s="44">
        <v>0.6</v>
      </c>
    </row>
    <row r="4" spans="1:2" ht="12.75">
      <c r="A4" s="43">
        <v>1</v>
      </c>
      <c r="B4" s="44">
        <v>1.18</v>
      </c>
    </row>
    <row r="5" spans="1:2" ht="12.75">
      <c r="A5" s="43">
        <v>1.5</v>
      </c>
      <c r="B5" s="44">
        <v>1.78</v>
      </c>
    </row>
    <row r="6" spans="1:2" ht="12.75">
      <c r="A6" s="43">
        <v>2</v>
      </c>
      <c r="B6" s="44">
        <v>2.38</v>
      </c>
    </row>
    <row r="7" spans="1:2" ht="12.75">
      <c r="A7" s="43">
        <v>2.5</v>
      </c>
      <c r="B7" s="44">
        <v>2.68</v>
      </c>
    </row>
    <row r="8" spans="1:2" ht="12.75">
      <c r="A8" s="43">
        <v>3</v>
      </c>
      <c r="B8" s="44">
        <v>2.8</v>
      </c>
    </row>
    <row r="9" spans="1:2" ht="12.75">
      <c r="A9" s="43">
        <v>3.5</v>
      </c>
      <c r="B9" s="44">
        <v>2.8</v>
      </c>
    </row>
    <row r="10" spans="1:2" ht="12.75">
      <c r="A10" s="43">
        <v>4</v>
      </c>
      <c r="B10" s="44">
        <v>2.8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jnj</dc:creator>
  <cp:keywords/>
  <dc:description/>
  <cp:lastModifiedBy>sd valley e</cp:lastModifiedBy>
  <cp:lastPrinted>2008-04-09T04:31:40Z</cp:lastPrinted>
  <dcterms:created xsi:type="dcterms:W3CDTF">2001-03-12T21:29:33Z</dcterms:created>
  <cp:category/>
  <cp:version/>
  <cp:contentType/>
  <cp:contentStatus/>
</cp:coreProperties>
</file>