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19240" yWindow="0" windowWidth="16080" windowHeight="14220" tabRatio="500"/>
  </bookViews>
  <sheets>
    <sheet name="Feuil1" sheetId="1" r:id="rId1"/>
  </sheets>
  <definedNames>
    <definedName name="masse">Feuil1!$B$4</definedName>
    <definedName name="taille">Feuil1!$B$3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B11" i="1"/>
  <c r="B10" i="1"/>
  <c r="B15" i="1"/>
  <c r="B14" i="1"/>
  <c r="B13" i="1"/>
  <c r="B12" i="1"/>
  <c r="B8" i="1"/>
  <c r="B9" i="1"/>
  <c r="B7" i="1"/>
</calcChain>
</file>

<file path=xl/sharedStrings.xml><?xml version="1.0" encoding="utf-8"?>
<sst xmlns="http://schemas.openxmlformats.org/spreadsheetml/2006/main" count="26" uniqueCount="18">
  <si>
    <t>Surface corporelle</t>
  </si>
  <si>
    <t>Taille en cm</t>
  </si>
  <si>
    <t>cm</t>
  </si>
  <si>
    <t>Masse en kg</t>
  </si>
  <si>
    <t>kg</t>
  </si>
  <si>
    <t>enfant</t>
  </si>
  <si>
    <t>non</t>
  </si>
  <si>
    <t>formule pédiatrique</t>
  </si>
  <si>
    <t>formule de Gehan-George</t>
  </si>
  <si>
    <t>formule de Haycock</t>
  </si>
  <si>
    <t>formule de Dubois</t>
  </si>
  <si>
    <t>formule de Boyd</t>
  </si>
  <si>
    <t>formule de Schlich male</t>
  </si>
  <si>
    <t>formule de Schlich femelle</t>
  </si>
  <si>
    <t>formule de Fujimoto</t>
  </si>
  <si>
    <t>formule de Takahira</t>
  </si>
  <si>
    <r>
      <t>m</t>
    </r>
    <r>
      <rPr>
        <vertAlign val="superscript"/>
        <sz val="12"/>
        <color theme="1"/>
        <rFont val="Calibri"/>
        <scheme val="minor"/>
      </rPr>
      <t>2</t>
    </r>
  </si>
  <si>
    <t>(voir "Sruface corporelle" dans wikipedia - formules non garanties 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</si>
</sst>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 Black"/>
    </font>
    <font>
      <vertAlign val="superscript"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1" xfId="0" applyFill="1" applyBorder="1" applyAlignment="1" applyProtection="1">
      <alignment horizontal="right"/>
    </xf>
    <xf numFmtId="2" fontId="0" fillId="0" borderId="0" xfId="0" applyNumberFormat="1" applyProtection="1"/>
    <xf numFmtId="2" fontId="0" fillId="4" borderId="1" xfId="0" applyNumberFormat="1" applyFill="1" applyBorder="1" applyProtection="1">
      <protection locked="0"/>
    </xf>
    <xf numFmtId="0" fontId="0" fillId="0" borderId="1" xfId="0" applyBorder="1" applyProtection="1"/>
    <xf numFmtId="2" fontId="0" fillId="4" borderId="1" xfId="0" applyNumberFormat="1" applyFill="1" applyBorder="1" applyProtection="1"/>
    <xf numFmtId="0" fontId="0" fillId="3" borderId="0" xfId="0" applyFill="1" applyBorder="1" applyAlignment="1" applyProtection="1">
      <alignment horizontal="right"/>
    </xf>
  </cellXfs>
  <cellStyles count="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150" zoomScaleNormal="150" zoomScalePageLayoutView="150" workbookViewId="0">
      <selection activeCell="B6" sqref="B6"/>
    </sheetView>
  </sheetViews>
  <sheetFormatPr baseColWidth="10" defaultRowHeight="15" x14ac:dyDescent="0"/>
  <cols>
    <col min="1" max="1" width="23.1640625" style="3" customWidth="1"/>
    <col min="2" max="16384" width="10.83203125" style="3"/>
  </cols>
  <sheetData>
    <row r="1" spans="1:5" ht="24">
      <c r="A1" s="1" t="s">
        <v>0</v>
      </c>
      <c r="B1" s="2"/>
      <c r="C1" s="2"/>
      <c r="D1" s="2"/>
      <c r="E1" s="2"/>
    </row>
    <row r="3" spans="1:5">
      <c r="A3" s="4" t="s">
        <v>1</v>
      </c>
      <c r="B3" s="5">
        <v>173</v>
      </c>
      <c r="C3" s="6" t="s">
        <v>2</v>
      </c>
    </row>
    <row r="4" spans="1:5">
      <c r="A4" s="4" t="s">
        <v>3</v>
      </c>
      <c r="B4" s="5">
        <v>82</v>
      </c>
      <c r="C4" s="7" t="s">
        <v>4</v>
      </c>
    </row>
    <row r="5" spans="1:5">
      <c r="A5" s="4" t="s">
        <v>5</v>
      </c>
      <c r="B5" s="5" t="s">
        <v>6</v>
      </c>
      <c r="C5" s="3" t="str">
        <f>IF(AND(B5&lt;&gt;"oui",B5&lt;&gt;"non"),"entrer oui ou non !!!","-")</f>
        <v>-</v>
      </c>
    </row>
    <row r="6" spans="1:5">
      <c r="B6" s="9"/>
    </row>
    <row r="7" spans="1:5" ht="16">
      <c r="A7" s="8" t="s">
        <v>7</v>
      </c>
      <c r="B7" s="10" t="str">
        <f>IF(B5="oui",((taille*masse)/3600)^0.5,"-")</f>
        <v>-</v>
      </c>
      <c r="C7" s="11" t="s">
        <v>16</v>
      </c>
    </row>
    <row r="8" spans="1:5" ht="16">
      <c r="A8" s="8" t="s">
        <v>8</v>
      </c>
      <c r="B8" s="12">
        <f>IF($B$5="non",0.0235*taille^0.42246*masse^0.51456,"-")</f>
        <v>2.0013584301080143</v>
      </c>
      <c r="C8" s="11" t="s">
        <v>16</v>
      </c>
    </row>
    <row r="9" spans="1:5" ht="16">
      <c r="A9" s="8" t="s">
        <v>9</v>
      </c>
      <c r="B9" s="12">
        <f>IF($B$5="non",0.024265*taille^0.3964*masse^0.5378,"-")</f>
        <v>2.0016625357290239</v>
      </c>
      <c r="C9" s="11" t="s">
        <v>16</v>
      </c>
    </row>
    <row r="10" spans="1:5" ht="16">
      <c r="A10" s="8" t="s">
        <v>10</v>
      </c>
      <c r="B10" s="12">
        <f>IF($B$5="non",0.007184*taille^0.725*masse^0.425,"-")</f>
        <v>1.9602914048124178</v>
      </c>
      <c r="C10" s="11" t="s">
        <v>16</v>
      </c>
    </row>
    <row r="11" spans="1:5" ht="16">
      <c r="A11" s="8" t="s">
        <v>11</v>
      </c>
      <c r="B11" s="12">
        <f>IF($B$5="non",0.0332965*taille^0.3*masse^(0.6157-0.00816474*LN(masse)),"-")</f>
        <v>2.0104307754651405</v>
      </c>
      <c r="C11" s="11" t="s">
        <v>16</v>
      </c>
    </row>
    <row r="12" spans="1:5" ht="16">
      <c r="A12" s="8" t="s">
        <v>12</v>
      </c>
      <c r="B12" s="12">
        <f>IF($B$5="non",0.000975482*taille^1.08*masse^0.46,"-")</f>
        <v>1.9349218259735064</v>
      </c>
      <c r="C12" s="11" t="s">
        <v>16</v>
      </c>
    </row>
    <row r="13" spans="1:5" ht="16">
      <c r="A13" s="8" t="s">
        <v>13</v>
      </c>
      <c r="B13" s="12">
        <f>IF($B$5="non",0.000579479*taille^1.24*masse^0.38,"-")</f>
        <v>1.8427402999240361</v>
      </c>
      <c r="C13" s="11" t="s">
        <v>16</v>
      </c>
    </row>
    <row r="14" spans="1:5" ht="16">
      <c r="A14" s="8" t="s">
        <v>14</v>
      </c>
      <c r="B14" s="12">
        <f>IF($B$5="non",0.008883*taille^0.663*masse^0.444,"-")</f>
        <v>1.9147742522530464</v>
      </c>
      <c r="C14" s="11" t="s">
        <v>16</v>
      </c>
    </row>
    <row r="15" spans="1:5" ht="16">
      <c r="A15" s="8" t="s">
        <v>15</v>
      </c>
      <c r="B15" s="12">
        <f>IF($B$5="non",0.007241*taille^0.725*masse^0.425,"-")</f>
        <v>1.9758449418494874</v>
      </c>
      <c r="C15" s="11" t="s">
        <v>16</v>
      </c>
    </row>
    <row r="17" spans="1:1">
      <c r="A17" s="13" t="s">
        <v>17</v>
      </c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saintdenisvalley</dc:creator>
  <cp:lastModifiedBy>j saintdenisvalley</cp:lastModifiedBy>
  <dcterms:created xsi:type="dcterms:W3CDTF">2015-01-27T10:58:49Z</dcterms:created>
  <dcterms:modified xsi:type="dcterms:W3CDTF">2015-01-28T12:53:04Z</dcterms:modified>
</cp:coreProperties>
</file>